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0730" windowHeight="1176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1" l="1"/>
  <c r="C17" i="1"/>
  <c r="B17" i="1"/>
  <c r="D49" i="1"/>
  <c r="C49" i="1"/>
  <c r="C52" i="1" l="1"/>
  <c r="D52" i="1"/>
  <c r="D47" i="1"/>
  <c r="D37" i="1" l="1"/>
  <c r="B49" i="1" l="1"/>
  <c r="B52" i="1" s="1"/>
  <c r="F36" i="1"/>
  <c r="F11" i="1"/>
  <c r="D25" i="1"/>
  <c r="F24" i="1"/>
  <c r="F22" i="1"/>
  <c r="D12" i="1"/>
  <c r="F17" i="1" l="1"/>
  <c r="F25" i="1"/>
  <c r="F49" i="1" l="1"/>
  <c r="F52" i="1" s="1"/>
</calcChain>
</file>

<file path=xl/sharedStrings.xml><?xml version="1.0" encoding="utf-8"?>
<sst xmlns="http://schemas.openxmlformats.org/spreadsheetml/2006/main" count="148" uniqueCount="125">
  <si>
    <t>Reason for expectation</t>
  </si>
  <si>
    <t>Cash at start of year(bank)</t>
  </si>
  <si>
    <t xml:space="preserve">Actual </t>
  </si>
  <si>
    <t>RECEIPTS</t>
  </si>
  <si>
    <t>Precept receipts</t>
  </si>
  <si>
    <t>Grants</t>
  </si>
  <si>
    <t xml:space="preserve">MUGA Grants and Investments </t>
  </si>
  <si>
    <t>Churchyard Memorial Inscription Fees</t>
  </si>
  <si>
    <t>Funeral Fees</t>
  </si>
  <si>
    <t>Allotments income</t>
  </si>
  <si>
    <t>Maintenance fees (upon burial)</t>
  </si>
  <si>
    <t xml:space="preserve">Additional Churchyard Fees </t>
  </si>
  <si>
    <t xml:space="preserve">Use of playing fields </t>
  </si>
  <si>
    <t>VAT</t>
  </si>
  <si>
    <t xml:space="preserve">TOTAL RECEIPTS </t>
  </si>
  <si>
    <t>PAYMENTS</t>
  </si>
  <si>
    <t>Field Mowing</t>
  </si>
  <si>
    <t>Subscriptions</t>
  </si>
  <si>
    <t>Churchyard and playground Gardening services</t>
  </si>
  <si>
    <t>Fencing/signs/gates</t>
  </si>
  <si>
    <t>Playground Maintenance</t>
  </si>
  <si>
    <t>Training</t>
  </si>
  <si>
    <t>Churchyard non gardening</t>
  </si>
  <si>
    <t>Hire of hall</t>
  </si>
  <si>
    <t>Election costs</t>
  </si>
  <si>
    <t xml:space="preserve">Clerks salary </t>
  </si>
  <si>
    <t>Clerks other costs</t>
  </si>
  <si>
    <t>Grants / Gifts</t>
  </si>
  <si>
    <t xml:space="preserve">MUGA Capital Costs </t>
  </si>
  <si>
    <t>Misc</t>
  </si>
  <si>
    <t>Insurance</t>
  </si>
  <si>
    <t xml:space="preserve">Annual payment invoiced </t>
  </si>
  <si>
    <t>Audit</t>
  </si>
  <si>
    <t>Riverbank work</t>
  </si>
  <si>
    <t>Salt Bins</t>
  </si>
  <si>
    <t xml:space="preserve">Parking </t>
  </si>
  <si>
    <t xml:space="preserve">No decision yet made on project </t>
  </si>
  <si>
    <t xml:space="preserve">Contribution to traffic calming </t>
  </si>
  <si>
    <t>Legal fees</t>
  </si>
  <si>
    <t xml:space="preserve">Flowers/troughs </t>
  </si>
  <si>
    <t>allotments</t>
  </si>
  <si>
    <t>None budgeted</t>
  </si>
  <si>
    <t xml:space="preserve">VAT </t>
  </si>
  <si>
    <t xml:space="preserve">General Maintenance of Village </t>
  </si>
  <si>
    <t xml:space="preserve">Tree Cutting </t>
  </si>
  <si>
    <t>Balance at end of year</t>
  </si>
  <si>
    <t>Precept remains the same</t>
  </si>
  <si>
    <t>Assuming no more fees</t>
  </si>
  <si>
    <t xml:space="preserve">Similar to PY with 5% increase in costs </t>
  </si>
  <si>
    <t>No more due</t>
  </si>
  <si>
    <t>Assume no more incurred</t>
  </si>
  <si>
    <t>assuming none</t>
  </si>
  <si>
    <t>Same as PY Budget</t>
  </si>
  <si>
    <t xml:space="preserve">same as PY </t>
  </si>
  <si>
    <t xml:space="preserve">Prudent to assume some costs </t>
  </si>
  <si>
    <t>Likely to be costs associated with MUGA lease</t>
  </si>
  <si>
    <t>None needed</t>
  </si>
  <si>
    <t>Councillors Allowance</t>
  </si>
  <si>
    <t>All will have been received</t>
  </si>
  <si>
    <t>Prudent to just allow for wind turbine grant</t>
  </si>
  <si>
    <t xml:space="preserve">To include additional extra work quote and remainder of year cutting </t>
  </si>
  <si>
    <t>Presuming no more this FY</t>
  </si>
  <si>
    <t>Similar to prior year actual</t>
  </si>
  <si>
    <t>NOTES</t>
  </si>
  <si>
    <t>CY = Current Year, PY= Prior year</t>
  </si>
  <si>
    <t>Confirm with hall if any plans to increase hire costs</t>
  </si>
  <si>
    <t xml:space="preserve">Assuming additional 3 months will be reflective of the year </t>
  </si>
  <si>
    <t xml:space="preserve">Assume No Additional </t>
  </si>
  <si>
    <t>As PY actual with small increase</t>
  </si>
  <si>
    <t xml:space="preserve">External audit should be invoiced prior to year end </t>
  </si>
  <si>
    <t xml:space="preserve">No report of action needed </t>
  </si>
  <si>
    <t>Prudent to assume some costs for bins purchased by CC</t>
  </si>
  <si>
    <t>Previously agreed to remove from here and put into tree cutting budget</t>
  </si>
  <si>
    <t>To include costs related to spring planting</t>
  </si>
  <si>
    <t>Budget 2020/21</t>
  </si>
  <si>
    <t xml:space="preserve">Adjusted 2019/20 budget </t>
  </si>
  <si>
    <t>Actual 31/12/2019</t>
  </si>
  <si>
    <t>Expected Year End  (30/03/20)</t>
  </si>
  <si>
    <t>Draft Budget 2020/21</t>
  </si>
  <si>
    <t>Assumptions for draft budget 2020/21</t>
  </si>
  <si>
    <t xml:space="preserve"> </t>
  </si>
  <si>
    <t xml:space="preserve"> Actual dontation for Ty Hafan and St Georges wind turbine</t>
  </si>
  <si>
    <t>Loan VOGC</t>
  </si>
  <si>
    <t>Already received from VOGC</t>
  </si>
  <si>
    <t xml:space="preserve"> All claims received</t>
  </si>
  <si>
    <t>All money recevied 19/20</t>
  </si>
  <si>
    <t>Prudent to just allow for one this f/y</t>
  </si>
  <si>
    <t>Due Feb 2020</t>
  </si>
  <si>
    <t>Number of plots purchased this year</t>
  </si>
  <si>
    <t xml:space="preserve">Agreed invoice </t>
  </si>
  <si>
    <t>Only minimal VAT invoices anticipated</t>
  </si>
  <si>
    <t>Need to check number of cuts left</t>
  </si>
  <si>
    <t xml:space="preserve">To include work by Jerry Widas </t>
  </si>
  <si>
    <t>Grave-digging charge/wall maintenance &amp; plan</t>
  </si>
  <si>
    <t>Same as PY</t>
  </si>
  <si>
    <t xml:space="preserve">Ordinary Meetings 2019/20 paid in PY.  Amount is for additional meetings invoiced. Assuming additional meetings needed before year end </t>
  </si>
  <si>
    <t xml:space="preserve">Similar to PY = 12 month @ 30 hours </t>
  </si>
  <si>
    <t>mileage and laptop</t>
  </si>
  <si>
    <t>Possbile grant to TaSC</t>
  </si>
  <si>
    <t>No costs left to be paid</t>
  </si>
  <si>
    <t>Assuming the retention is paid before end of Financial year</t>
  </si>
  <si>
    <t>As PY</t>
  </si>
  <si>
    <t>Small amount for invoices</t>
  </si>
  <si>
    <t>None due</t>
  </si>
  <si>
    <t>Repayment of VOGC loan</t>
  </si>
  <si>
    <t xml:space="preserve">Prudent to assume one </t>
  </si>
  <si>
    <t>To allow until Cllr Confirm whether taking or not</t>
  </si>
  <si>
    <t>Nil</t>
  </si>
  <si>
    <t>Reduced until requirement</t>
  </si>
  <si>
    <t>Estimated after Quarter 3</t>
  </si>
  <si>
    <t>Xmas Event</t>
  </si>
  <si>
    <t>repayment of overpurchased mulled wine</t>
  </si>
  <si>
    <t>Web/ICO/FIT already apid</t>
  </si>
  <si>
    <t>No Loan required</t>
  </si>
  <si>
    <t>Prudent to assume one as per PY</t>
  </si>
  <si>
    <t>Remaining vatable invoices</t>
  </si>
  <si>
    <t xml:space="preserve">Same as PY </t>
  </si>
  <si>
    <t>Slightly higher for incraeses in fees</t>
  </si>
  <si>
    <t>Same as PY/Plan will not need updating/grave digging charges normally paid direct/wall repaired</t>
  </si>
  <si>
    <t>Estimate for mileage/use of home/laptop purchased/less mileage as Cllr Thomas servicing noticeboard</t>
  </si>
  <si>
    <t>Xmas tree costs (event)</t>
  </si>
  <si>
    <t>Hall hire of £60 to be added but note £70 deducted as overpayment of mulled wine</t>
  </si>
  <si>
    <t>For discussion</t>
  </si>
  <si>
    <t>As current year with small increase</t>
  </si>
  <si>
    <t>We are holding just over £18000 due to increased income in churchyard fees over the year. We can hold reserves and we can ear mark reserves if the Council is saving towards the cost of project it wishes ot undertake in the future. We need to work out what is a reasonable amount to accommodate the unknown. OVW recommend that we should not build up large reserves of unallocated funds (general reserves) but reserves set aside towards a planned project is acceptable.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</si>
</sst>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u/>
      <sz val="11"/>
      <color theme="1"/>
      <name val="Calibri"/>
      <family val="2"/>
      <scheme val="minor"/>
    </font>
    <font>
      <sz val="14"/>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1" fillId="0" borderId="0" xfId="0" applyFont="1"/>
    <xf numFmtId="0" fontId="3" fillId="0" borderId="0" xfId="0" applyFont="1" applyAlignment="1">
      <alignment wrapText="1"/>
    </xf>
    <xf numFmtId="0" fontId="3" fillId="0" borderId="0" xfId="0" applyFont="1" applyFill="1" applyAlignment="1">
      <alignment wrapText="1"/>
    </xf>
    <xf numFmtId="0" fontId="1" fillId="0" borderId="0" xfId="0" applyFont="1" applyAlignment="1">
      <alignment wrapText="1"/>
    </xf>
    <xf numFmtId="164" fontId="3" fillId="0" borderId="0" xfId="1" applyNumberFormat="1" applyFont="1"/>
    <xf numFmtId="164" fontId="1" fillId="0" borderId="0" xfId="0" applyNumberFormat="1" applyFont="1"/>
    <xf numFmtId="164" fontId="0" fillId="0" borderId="0" xfId="0" applyNumberFormat="1" applyFont="1"/>
    <xf numFmtId="164" fontId="1" fillId="0" borderId="0" xfId="1" applyNumberFormat="1" applyFont="1"/>
    <xf numFmtId="0" fontId="1" fillId="0" borderId="0" xfId="0" applyFont="1" applyFill="1" applyAlignment="1">
      <alignment wrapText="1"/>
    </xf>
    <xf numFmtId="43" fontId="1" fillId="0" borderId="0" xfId="1" applyNumberFormat="1" applyFont="1"/>
    <xf numFmtId="164" fontId="0" fillId="0" borderId="0" xfId="1" applyNumberFormat="1" applyFont="1" applyAlignment="1">
      <alignment wrapText="1"/>
    </xf>
    <xf numFmtId="164" fontId="1" fillId="0" borderId="0" xfId="1" applyNumberFormat="1" applyFont="1" applyFill="1" applyAlignment="1">
      <alignment wrapText="1"/>
    </xf>
    <xf numFmtId="0" fontId="0" fillId="0" borderId="0" xfId="0" applyFont="1" applyFill="1" applyAlignment="1">
      <alignment wrapText="1"/>
    </xf>
    <xf numFmtId="164" fontId="1" fillId="0" borderId="0" xfId="1" applyNumberFormat="1" applyFont="1" applyAlignment="1">
      <alignment wrapText="1"/>
    </xf>
    <xf numFmtId="164" fontId="0" fillId="0" borderId="0" xfId="1" applyNumberFormat="1" applyFont="1"/>
    <xf numFmtId="164" fontId="3" fillId="0" borderId="1" xfId="1" applyNumberFormat="1" applyFont="1" applyBorder="1"/>
    <xf numFmtId="2" fontId="1" fillId="0" borderId="0" xfId="0" applyNumberFormat="1" applyFont="1"/>
    <xf numFmtId="2" fontId="0" fillId="0" borderId="0" xfId="0" applyNumberFormat="1" applyFont="1" applyAlignment="1">
      <alignment wrapText="1"/>
    </xf>
    <xf numFmtId="164" fontId="0" fillId="0" borderId="0" xfId="0" applyNumberFormat="1" applyFont="1" applyAlignment="1">
      <alignment wrapText="1"/>
    </xf>
    <xf numFmtId="164" fontId="1" fillId="0" borderId="0" xfId="1" applyNumberFormat="1" applyFont="1" applyFill="1"/>
    <xf numFmtId="2" fontId="1" fillId="0" borderId="0" xfId="0" applyNumberFormat="1" applyFont="1" applyFill="1"/>
    <xf numFmtId="43" fontId="1" fillId="0" borderId="0" xfId="0" applyNumberFormat="1" applyFont="1" applyFill="1"/>
    <xf numFmtId="43" fontId="0" fillId="0" borderId="0" xfId="0" applyNumberFormat="1" applyFont="1" applyFill="1"/>
    <xf numFmtId="0" fontId="1" fillId="0" borderId="0" xfId="0" applyFont="1" applyFill="1"/>
    <xf numFmtId="164" fontId="4" fillId="0" borderId="0" xfId="0" applyNumberFormat="1" applyFont="1"/>
    <xf numFmtId="0" fontId="4" fillId="0" borderId="0" xfId="0" applyFont="1" applyFill="1" applyAlignment="1">
      <alignment wrapText="1"/>
    </xf>
    <xf numFmtId="164" fontId="4" fillId="0" borderId="0" xfId="0" applyNumberFormat="1" applyFont="1" applyAlignment="1">
      <alignment wrapText="1"/>
    </xf>
    <xf numFmtId="164" fontId="4" fillId="0" borderId="0" xfId="1" applyNumberFormat="1" applyFont="1"/>
    <xf numFmtId="0" fontId="4" fillId="2" borderId="0" xfId="0" applyFont="1" applyFill="1" applyAlignment="1">
      <alignment wrapText="1"/>
    </xf>
    <xf numFmtId="164" fontId="3" fillId="0" borderId="0" xfId="1" applyNumberFormat="1" applyFont="1" applyBorder="1"/>
    <xf numFmtId="9" fontId="1" fillId="0" borderId="0" xfId="2" applyFont="1"/>
    <xf numFmtId="0" fontId="5" fillId="0" borderId="0" xfId="0" applyFont="1" applyFill="1" applyAlignment="1">
      <alignment wrapText="1"/>
    </xf>
    <xf numFmtId="0" fontId="6" fillId="0" borderId="0" xfId="0" applyFont="1"/>
    <xf numFmtId="0" fontId="7" fillId="0" borderId="0" xfId="0" applyFont="1"/>
    <xf numFmtId="43" fontId="0" fillId="0" borderId="0" xfId="1" applyNumberFormat="1" applyFont="1" applyAlignment="1">
      <alignment wrapText="1"/>
    </xf>
    <xf numFmtId="43" fontId="0" fillId="0" borderId="0" xfId="0" applyNumberFormat="1" applyFont="1" applyFill="1" applyAlignment="1">
      <alignment wrapText="1"/>
    </xf>
    <xf numFmtId="0" fontId="0" fillId="0" borderId="0" xfId="0" applyFont="1" applyAlignment="1">
      <alignment wrapText="1"/>
    </xf>
    <xf numFmtId="164" fontId="2" fillId="0" borderId="0" xfId="0" applyNumberFormat="1" applyFont="1"/>
    <xf numFmtId="0" fontId="0" fillId="0" borderId="0" xfId="0" applyFont="1"/>
    <xf numFmtId="0" fontId="2" fillId="0" borderId="0" xfId="0" applyFont="1"/>
    <xf numFmtId="0" fontId="8" fillId="0" borderId="0" xfId="0" applyFont="1"/>
    <xf numFmtId="0" fontId="9" fillId="0" borderId="0" xfId="0" applyFont="1" applyFill="1"/>
    <xf numFmtId="164" fontId="0" fillId="0" borderId="0" xfId="0" applyNumberFormat="1" applyFont="1" applyFill="1" applyAlignment="1">
      <alignment wrapText="1"/>
    </xf>
    <xf numFmtId="164" fontId="0" fillId="0" borderId="0" xfId="1" applyNumberFormat="1" applyFont="1" applyFill="1" applyAlignment="1">
      <alignment wrapText="1"/>
    </xf>
    <xf numFmtId="164" fontId="4" fillId="0" borderId="0" xfId="0" applyNumberFormat="1" applyFont="1" applyFill="1"/>
    <xf numFmtId="2" fontId="0" fillId="0" borderId="0" xfId="0" applyNumberFormat="1" applyFont="1" applyFill="1" applyAlignment="1">
      <alignment wrapText="1"/>
    </xf>
    <xf numFmtId="164" fontId="1" fillId="2" borderId="0" xfId="1" applyNumberFormat="1" applyFont="1" applyFill="1"/>
    <xf numFmtId="2" fontId="1" fillId="2" borderId="0" xfId="0" applyNumberFormat="1" applyFont="1" applyFill="1"/>
    <xf numFmtId="2" fontId="0" fillId="2" borderId="0" xfId="0" applyNumberFormat="1" applyFont="1" applyFill="1" applyAlignment="1">
      <alignment wrapText="1"/>
    </xf>
    <xf numFmtId="164" fontId="1" fillId="2" borderId="0" xfId="1" applyNumberFormat="1" applyFont="1" applyFill="1" applyAlignment="1">
      <alignment wrapText="1"/>
    </xf>
    <xf numFmtId="164" fontId="0" fillId="2" borderId="0" xfId="1" applyNumberFormat="1" applyFont="1" applyFill="1" applyAlignment="1">
      <alignmen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tabSelected="1" workbookViewId="0">
      <pane ySplit="2" topLeftCell="A3" activePane="bottomLeft" state="frozen"/>
      <selection pane="bottomLeft" activeCell="G5" sqref="G5"/>
    </sheetView>
  </sheetViews>
  <sheetFormatPr defaultColWidth="9.140625" defaultRowHeight="15" x14ac:dyDescent="0.25"/>
  <cols>
    <col min="1" max="1" width="35.85546875" style="1" customWidth="1"/>
    <col min="2" max="2" width="21.7109375" style="1" customWidth="1"/>
    <col min="3" max="3" width="12.85546875" style="1" customWidth="1"/>
    <col min="4" max="4" width="12.85546875" style="1" bestFit="1" customWidth="1"/>
    <col min="5" max="5" width="14" style="1" bestFit="1" customWidth="1"/>
    <col min="6" max="6" width="11.42578125" style="1" bestFit="1" customWidth="1"/>
    <col min="7" max="7" width="14.42578125" style="1" customWidth="1"/>
    <col min="8" max="8" width="8.85546875"/>
    <col min="9" max="9" width="39.7109375" style="1" customWidth="1"/>
    <col min="10" max="16384" width="9.140625" style="1"/>
  </cols>
  <sheetData>
    <row r="1" spans="1:9" x14ac:dyDescent="0.25">
      <c r="A1" s="42" t="s">
        <v>74</v>
      </c>
      <c r="B1" s="39" t="s">
        <v>64</v>
      </c>
    </row>
    <row r="2" spans="1:9" ht="77.25" customHeight="1" x14ac:dyDescent="0.25">
      <c r="B2" s="2" t="s">
        <v>75</v>
      </c>
      <c r="C2" s="3" t="s">
        <v>76</v>
      </c>
      <c r="D2" s="3" t="s">
        <v>77</v>
      </c>
      <c r="E2" s="2" t="s">
        <v>0</v>
      </c>
      <c r="F2" s="2" t="s">
        <v>78</v>
      </c>
      <c r="G2" s="2" t="s">
        <v>79</v>
      </c>
      <c r="I2" s="2" t="s">
        <v>63</v>
      </c>
    </row>
    <row r="3" spans="1:9" x14ac:dyDescent="0.25">
      <c r="A3" s="4" t="s">
        <v>1</v>
      </c>
      <c r="B3" s="5">
        <v>0</v>
      </c>
      <c r="C3" s="6">
        <v>21109</v>
      </c>
      <c r="D3" s="6">
        <v>21109</v>
      </c>
      <c r="E3" s="7" t="s">
        <v>2</v>
      </c>
      <c r="F3" s="38">
        <v>18306</v>
      </c>
      <c r="G3" s="40" t="s">
        <v>80</v>
      </c>
      <c r="I3" s="1" t="s">
        <v>109</v>
      </c>
    </row>
    <row r="4" spans="1:9" x14ac:dyDescent="0.25">
      <c r="A4" s="3" t="s">
        <v>3</v>
      </c>
      <c r="B4" s="8"/>
    </row>
    <row r="5" spans="1:9" ht="180" x14ac:dyDescent="0.25">
      <c r="A5" s="9" t="s">
        <v>4</v>
      </c>
      <c r="B5" s="8">
        <v>21000</v>
      </c>
      <c r="C5" s="6">
        <v>21000</v>
      </c>
      <c r="D5" s="10">
        <v>21000</v>
      </c>
      <c r="E5" s="11" t="s">
        <v>58</v>
      </c>
      <c r="F5" s="8">
        <v>21000</v>
      </c>
      <c r="G5" s="11" t="s">
        <v>46</v>
      </c>
      <c r="I5" s="4" t="s">
        <v>124</v>
      </c>
    </row>
    <row r="6" spans="1:9" ht="75" x14ac:dyDescent="0.25">
      <c r="A6" s="9" t="s">
        <v>5</v>
      </c>
      <c r="B6" s="8">
        <v>1250</v>
      </c>
      <c r="C6" s="6">
        <v>129</v>
      </c>
      <c r="D6" s="8">
        <v>1379</v>
      </c>
      <c r="E6" s="11" t="s">
        <v>81</v>
      </c>
      <c r="F6" s="8">
        <v>1250</v>
      </c>
      <c r="G6" s="11" t="s">
        <v>59</v>
      </c>
    </row>
    <row r="7" spans="1:9" ht="45" x14ac:dyDescent="0.25">
      <c r="A7" s="9" t="s">
        <v>82</v>
      </c>
      <c r="B7" s="8"/>
      <c r="C7" s="6">
        <v>50000</v>
      </c>
      <c r="D7" s="8">
        <v>50000</v>
      </c>
      <c r="E7" s="11" t="s">
        <v>83</v>
      </c>
      <c r="F7" s="8">
        <v>0</v>
      </c>
      <c r="G7" s="11" t="s">
        <v>113</v>
      </c>
    </row>
    <row r="8" spans="1:9" ht="30" x14ac:dyDescent="0.25">
      <c r="A8" s="13" t="s">
        <v>6</v>
      </c>
      <c r="B8" s="8">
        <v>73680</v>
      </c>
      <c r="C8" s="6">
        <v>86045</v>
      </c>
      <c r="D8" s="8">
        <v>86046</v>
      </c>
      <c r="E8" s="11" t="s">
        <v>84</v>
      </c>
      <c r="F8" s="8" t="s">
        <v>80</v>
      </c>
      <c r="G8" s="11" t="s">
        <v>85</v>
      </c>
    </row>
    <row r="9" spans="1:9" ht="45" x14ac:dyDescent="0.25">
      <c r="A9" s="9" t="s">
        <v>7</v>
      </c>
      <c r="B9" s="8">
        <v>100</v>
      </c>
      <c r="C9" s="6">
        <v>300</v>
      </c>
      <c r="D9" s="10">
        <v>300</v>
      </c>
      <c r="E9" s="35" t="s">
        <v>47</v>
      </c>
      <c r="F9" s="8">
        <v>150</v>
      </c>
      <c r="G9" s="11" t="s">
        <v>86</v>
      </c>
    </row>
    <row r="10" spans="1:9" ht="30" x14ac:dyDescent="0.25">
      <c r="A10" s="9" t="s">
        <v>8</v>
      </c>
      <c r="B10" s="8">
        <v>400</v>
      </c>
      <c r="C10" s="6">
        <v>1950</v>
      </c>
      <c r="D10" s="10">
        <v>1950</v>
      </c>
      <c r="E10" s="35" t="s">
        <v>47</v>
      </c>
      <c r="F10" s="8">
        <v>250</v>
      </c>
      <c r="G10" s="11" t="s">
        <v>105</v>
      </c>
    </row>
    <row r="11" spans="1:9" x14ac:dyDescent="0.25">
      <c r="A11" s="9" t="s">
        <v>9</v>
      </c>
      <c r="B11" s="8">
        <v>110</v>
      </c>
      <c r="C11" s="6">
        <v>0</v>
      </c>
      <c r="D11" s="8">
        <v>165</v>
      </c>
      <c r="E11" s="11" t="s">
        <v>87</v>
      </c>
      <c r="F11" s="8">
        <f>D11</f>
        <v>165</v>
      </c>
      <c r="G11" s="11" t="s">
        <v>53</v>
      </c>
    </row>
    <row r="12" spans="1:9" ht="30" x14ac:dyDescent="0.25">
      <c r="A12" s="9" t="s">
        <v>10</v>
      </c>
      <c r="B12" s="8">
        <v>0</v>
      </c>
      <c r="C12" s="6">
        <v>2540</v>
      </c>
      <c r="D12" s="10">
        <f>C12</f>
        <v>2540</v>
      </c>
      <c r="E12" s="35" t="s">
        <v>47</v>
      </c>
      <c r="F12" s="8">
        <v>500</v>
      </c>
      <c r="G12" s="11" t="s">
        <v>105</v>
      </c>
    </row>
    <row r="13" spans="1:9" ht="60" x14ac:dyDescent="0.25">
      <c r="A13" s="9" t="s">
        <v>11</v>
      </c>
      <c r="B13" s="8">
        <v>0</v>
      </c>
      <c r="C13" s="6">
        <v>2800</v>
      </c>
      <c r="D13" s="8">
        <v>2800</v>
      </c>
      <c r="E13" s="35" t="s">
        <v>88</v>
      </c>
      <c r="F13" s="8">
        <v>800</v>
      </c>
      <c r="G13" s="11" t="s">
        <v>105</v>
      </c>
    </row>
    <row r="14" spans="1:9" ht="45" x14ac:dyDescent="0.25">
      <c r="A14" s="9" t="s">
        <v>110</v>
      </c>
      <c r="B14" s="8"/>
      <c r="C14" s="6">
        <v>70</v>
      </c>
      <c r="D14" s="8">
        <v>70</v>
      </c>
      <c r="E14" s="35" t="s">
        <v>111</v>
      </c>
      <c r="F14" s="8">
        <v>0</v>
      </c>
      <c r="G14" s="11"/>
    </row>
    <row r="15" spans="1:9" ht="45" x14ac:dyDescent="0.25">
      <c r="A15" s="9" t="s">
        <v>12</v>
      </c>
      <c r="B15" s="8">
        <v>0</v>
      </c>
      <c r="C15" s="6" t="s">
        <v>80</v>
      </c>
      <c r="D15" s="8">
        <v>50</v>
      </c>
      <c r="E15" s="15" t="s">
        <v>89</v>
      </c>
      <c r="F15" s="8">
        <v>50</v>
      </c>
      <c r="G15" s="11" t="s">
        <v>114</v>
      </c>
    </row>
    <row r="16" spans="1:9" ht="45" x14ac:dyDescent="0.25">
      <c r="A16" s="9" t="s">
        <v>13</v>
      </c>
      <c r="B16" s="8">
        <v>21800</v>
      </c>
      <c r="C16" s="6">
        <v>21490</v>
      </c>
      <c r="D16" s="20">
        <v>24000</v>
      </c>
      <c r="E16" s="11" t="s">
        <v>115</v>
      </c>
      <c r="F16" s="14">
        <v>500</v>
      </c>
      <c r="G16" s="11" t="s">
        <v>90</v>
      </c>
    </row>
    <row r="17" spans="1:9" x14ac:dyDescent="0.25">
      <c r="A17" s="2" t="s">
        <v>14</v>
      </c>
      <c r="B17" s="16">
        <f>SUM(B3:B16)</f>
        <v>118340</v>
      </c>
      <c r="C17" s="16">
        <f>SUM(C3:C16)</f>
        <v>207433</v>
      </c>
      <c r="D17" s="16">
        <f>SUM(D3:D16)</f>
        <v>211409</v>
      </c>
      <c r="E17" s="16"/>
      <c r="F17" s="16">
        <f>SUM(F5:F16)</f>
        <v>24665</v>
      </c>
      <c r="G17" s="8"/>
    </row>
    <row r="18" spans="1:9" x14ac:dyDescent="0.25">
      <c r="A18" s="4"/>
      <c r="B18" s="8"/>
      <c r="D18" s="8"/>
      <c r="E18" s="8"/>
      <c r="F18" s="8"/>
      <c r="G18" s="8"/>
    </row>
    <row r="19" spans="1:9" x14ac:dyDescent="0.25">
      <c r="A19" s="2" t="s">
        <v>15</v>
      </c>
      <c r="B19" s="8"/>
      <c r="D19" s="8"/>
      <c r="E19" s="8"/>
      <c r="F19" s="8"/>
      <c r="G19" s="8"/>
    </row>
    <row r="20" spans="1:9" ht="45" x14ac:dyDescent="0.25">
      <c r="A20" s="4" t="s">
        <v>16</v>
      </c>
      <c r="B20" s="8">
        <v>1200</v>
      </c>
      <c r="C20" s="17">
        <v>1350</v>
      </c>
      <c r="D20" s="10">
        <v>1500</v>
      </c>
      <c r="E20" s="11" t="s">
        <v>91</v>
      </c>
      <c r="F20" s="14">
        <v>1500</v>
      </c>
      <c r="G20" s="11" t="s">
        <v>116</v>
      </c>
    </row>
    <row r="21" spans="1:9" ht="45" x14ac:dyDescent="0.25">
      <c r="A21" s="4" t="s">
        <v>17</v>
      </c>
      <c r="B21" s="8">
        <v>300</v>
      </c>
      <c r="C21" s="17">
        <v>224</v>
      </c>
      <c r="D21" s="17">
        <v>224</v>
      </c>
      <c r="E21" s="18" t="s">
        <v>112</v>
      </c>
      <c r="F21" s="14">
        <v>250</v>
      </c>
      <c r="G21" s="11" t="s">
        <v>117</v>
      </c>
    </row>
    <row r="22" spans="1:9" ht="90" x14ac:dyDescent="0.25">
      <c r="A22" s="4" t="s">
        <v>18</v>
      </c>
      <c r="B22" s="8">
        <v>9119</v>
      </c>
      <c r="C22" s="17">
        <v>7140</v>
      </c>
      <c r="D22" s="6">
        <v>9119</v>
      </c>
      <c r="E22" s="43" t="s">
        <v>60</v>
      </c>
      <c r="F22" s="14">
        <f>D22*1.05</f>
        <v>9574.9500000000007</v>
      </c>
      <c r="G22" s="11" t="s">
        <v>48</v>
      </c>
      <c r="I22" s="37" t="s">
        <v>80</v>
      </c>
    </row>
    <row r="23" spans="1:9" s="24" customFormat="1" x14ac:dyDescent="0.25">
      <c r="A23" s="13" t="s">
        <v>19</v>
      </c>
      <c r="B23" s="20">
        <v>318</v>
      </c>
      <c r="C23" s="21">
        <v>0</v>
      </c>
      <c r="D23" s="22">
        <v>0</v>
      </c>
      <c r="E23" s="23" t="s">
        <v>49</v>
      </c>
      <c r="F23" s="14">
        <v>318</v>
      </c>
      <c r="G23" s="44" t="s">
        <v>94</v>
      </c>
    </row>
    <row r="24" spans="1:9" ht="92.25" customHeight="1" x14ac:dyDescent="0.25">
      <c r="A24" s="9" t="s">
        <v>20</v>
      </c>
      <c r="B24" s="8">
        <v>2000</v>
      </c>
      <c r="C24" s="17">
        <v>203</v>
      </c>
      <c r="D24" s="25">
        <v>2000</v>
      </c>
      <c r="E24" s="36" t="s">
        <v>92</v>
      </c>
      <c r="F24" s="14">
        <f>D24</f>
        <v>2000</v>
      </c>
      <c r="G24" s="11" t="s">
        <v>116</v>
      </c>
      <c r="I24" s="36" t="s">
        <v>80</v>
      </c>
    </row>
    <row r="25" spans="1:9" ht="30" x14ac:dyDescent="0.25">
      <c r="A25" s="26" t="s">
        <v>21</v>
      </c>
      <c r="B25" s="8">
        <v>110</v>
      </c>
      <c r="C25" s="17">
        <v>106</v>
      </c>
      <c r="D25" s="25">
        <f>C25</f>
        <v>106</v>
      </c>
      <c r="E25" s="36" t="s">
        <v>50</v>
      </c>
      <c r="F25" s="14">
        <f>D25</f>
        <v>106</v>
      </c>
      <c r="G25" s="11" t="s">
        <v>116</v>
      </c>
    </row>
    <row r="26" spans="1:9" ht="135" x14ac:dyDescent="0.25">
      <c r="A26" s="9" t="s">
        <v>22</v>
      </c>
      <c r="B26" s="20">
        <v>273</v>
      </c>
      <c r="C26" s="17">
        <v>940</v>
      </c>
      <c r="D26" s="45">
        <v>940</v>
      </c>
      <c r="E26" s="36" t="s">
        <v>93</v>
      </c>
      <c r="F26" s="14">
        <v>273</v>
      </c>
      <c r="G26" s="44" t="s">
        <v>118</v>
      </c>
      <c r="I26" s="37" t="s">
        <v>80</v>
      </c>
    </row>
    <row r="27" spans="1:9" ht="101.25" customHeight="1" x14ac:dyDescent="0.25">
      <c r="A27" s="26" t="s">
        <v>23</v>
      </c>
      <c r="B27" s="8">
        <v>200</v>
      </c>
      <c r="C27" s="17">
        <v>150</v>
      </c>
      <c r="D27" s="6">
        <v>200</v>
      </c>
      <c r="E27" s="19" t="s">
        <v>95</v>
      </c>
      <c r="F27" s="14">
        <v>200</v>
      </c>
      <c r="G27" s="11" t="s">
        <v>116</v>
      </c>
      <c r="I27" s="37" t="s">
        <v>65</v>
      </c>
    </row>
    <row r="28" spans="1:9" ht="30" x14ac:dyDescent="0.25">
      <c r="A28" s="9" t="s">
        <v>24</v>
      </c>
      <c r="B28" s="8">
        <v>0</v>
      </c>
      <c r="C28" s="17">
        <v>0</v>
      </c>
      <c r="D28" s="6">
        <v>0</v>
      </c>
      <c r="E28" s="6"/>
      <c r="F28" s="14">
        <v>0</v>
      </c>
      <c r="G28" s="11" t="s">
        <v>51</v>
      </c>
    </row>
    <row r="29" spans="1:9" ht="75" x14ac:dyDescent="0.25">
      <c r="A29" s="26" t="s">
        <v>25</v>
      </c>
      <c r="B29" s="8">
        <v>3500</v>
      </c>
      <c r="C29" s="17">
        <v>4290</v>
      </c>
      <c r="D29" s="23">
        <v>5300</v>
      </c>
      <c r="E29" s="37" t="s">
        <v>66</v>
      </c>
      <c r="F29" s="14">
        <v>4320</v>
      </c>
      <c r="G29" s="11" t="s">
        <v>96</v>
      </c>
    </row>
    <row r="30" spans="1:9" ht="135" x14ac:dyDescent="0.25">
      <c r="A30" s="26" t="s">
        <v>26</v>
      </c>
      <c r="B30" s="8">
        <v>200</v>
      </c>
      <c r="C30" s="17">
        <v>1193</v>
      </c>
      <c r="D30" s="23">
        <v>1881.95</v>
      </c>
      <c r="E30" s="23" t="s">
        <v>97</v>
      </c>
      <c r="F30" s="14">
        <v>600</v>
      </c>
      <c r="G30" s="11" t="s">
        <v>119</v>
      </c>
    </row>
    <row r="31" spans="1:9" ht="120" x14ac:dyDescent="0.25">
      <c r="A31" s="26" t="s">
        <v>120</v>
      </c>
      <c r="B31" s="8">
        <v>150</v>
      </c>
      <c r="C31" s="17">
        <v>262</v>
      </c>
      <c r="D31" s="17">
        <v>262</v>
      </c>
      <c r="E31" s="18" t="s">
        <v>121</v>
      </c>
      <c r="F31" s="14">
        <v>250</v>
      </c>
      <c r="G31" s="11" t="s">
        <v>52</v>
      </c>
    </row>
    <row r="32" spans="1:9" ht="30" x14ac:dyDescent="0.25">
      <c r="A32" s="26" t="s">
        <v>27</v>
      </c>
      <c r="B32" s="20">
        <v>0</v>
      </c>
      <c r="C32" s="17">
        <v>399</v>
      </c>
      <c r="D32" s="17">
        <v>399</v>
      </c>
      <c r="E32" s="18"/>
      <c r="F32" s="11">
        <v>2000</v>
      </c>
      <c r="G32" s="11" t="s">
        <v>98</v>
      </c>
    </row>
    <row r="33" spans="1:9" ht="30" x14ac:dyDescent="0.25">
      <c r="A33" s="26" t="s">
        <v>28</v>
      </c>
      <c r="B33" s="8">
        <v>58224</v>
      </c>
      <c r="C33" s="17">
        <v>103959</v>
      </c>
      <c r="D33" s="17">
        <v>108102.98</v>
      </c>
      <c r="E33" s="18" t="s">
        <v>80</v>
      </c>
      <c r="F33" s="14">
        <v>0</v>
      </c>
      <c r="G33" s="11" t="s">
        <v>99</v>
      </c>
      <c r="I33" s="4" t="s">
        <v>100</v>
      </c>
    </row>
    <row r="34" spans="1:9" ht="30" x14ac:dyDescent="0.25">
      <c r="A34" s="26" t="s">
        <v>29</v>
      </c>
      <c r="B34" s="8">
        <v>300</v>
      </c>
      <c r="C34" s="17">
        <v>0</v>
      </c>
      <c r="D34" s="6">
        <v>0</v>
      </c>
      <c r="E34" s="19" t="s">
        <v>67</v>
      </c>
      <c r="F34" s="14">
        <v>0</v>
      </c>
      <c r="G34" s="11" t="s">
        <v>107</v>
      </c>
      <c r="I34" s="37" t="s">
        <v>108</v>
      </c>
    </row>
    <row r="35" spans="1:9" ht="45" x14ac:dyDescent="0.25">
      <c r="A35" s="26" t="s">
        <v>30</v>
      </c>
      <c r="B35" s="8">
        <v>475</v>
      </c>
      <c r="C35" s="17">
        <v>513.41999999999996</v>
      </c>
      <c r="D35" s="6">
        <v>513.41999999999996</v>
      </c>
      <c r="E35" s="19" t="s">
        <v>31</v>
      </c>
      <c r="F35" s="14">
        <v>550</v>
      </c>
      <c r="G35" s="11" t="s">
        <v>68</v>
      </c>
      <c r="I35" s="37" t="s">
        <v>80</v>
      </c>
    </row>
    <row r="36" spans="1:9" ht="60" x14ac:dyDescent="0.25">
      <c r="A36" s="26" t="s">
        <v>32</v>
      </c>
      <c r="B36" s="8">
        <v>375</v>
      </c>
      <c r="C36" s="17">
        <v>150</v>
      </c>
      <c r="D36" s="6">
        <v>376</v>
      </c>
      <c r="E36" s="19" t="s">
        <v>69</v>
      </c>
      <c r="F36" s="14">
        <f>375</f>
        <v>375</v>
      </c>
      <c r="G36" s="11" t="s">
        <v>101</v>
      </c>
    </row>
    <row r="37" spans="1:9" ht="45" x14ac:dyDescent="0.25">
      <c r="A37" s="26" t="s">
        <v>33</v>
      </c>
      <c r="B37" s="8">
        <v>500</v>
      </c>
      <c r="C37" s="17">
        <v>300</v>
      </c>
      <c r="D37" s="25">
        <f>C37</f>
        <v>300</v>
      </c>
      <c r="E37" s="27" t="s">
        <v>61</v>
      </c>
      <c r="F37" s="14">
        <v>500</v>
      </c>
      <c r="G37" s="11" t="s">
        <v>62</v>
      </c>
    </row>
    <row r="38" spans="1:9" ht="75" x14ac:dyDescent="0.25">
      <c r="A38" s="26" t="s">
        <v>34</v>
      </c>
      <c r="B38" s="8">
        <v>100</v>
      </c>
      <c r="C38" s="17">
        <v>0</v>
      </c>
      <c r="D38" s="17">
        <v>0</v>
      </c>
      <c r="E38" s="18" t="s">
        <v>70</v>
      </c>
      <c r="F38" s="14">
        <v>100</v>
      </c>
      <c r="G38" s="11" t="s">
        <v>71</v>
      </c>
    </row>
    <row r="39" spans="1:9" ht="90" x14ac:dyDescent="0.25">
      <c r="A39" s="26" t="s">
        <v>35</v>
      </c>
      <c r="B39" s="20">
        <v>0</v>
      </c>
      <c r="C39" s="21">
        <v>0</v>
      </c>
      <c r="D39" s="21">
        <v>0</v>
      </c>
      <c r="E39" s="46" t="s">
        <v>72</v>
      </c>
      <c r="F39" s="12">
        <v>0</v>
      </c>
      <c r="G39" s="51" t="s">
        <v>80</v>
      </c>
      <c r="I39" s="1" t="s">
        <v>122</v>
      </c>
    </row>
    <row r="40" spans="1:9" ht="45" x14ac:dyDescent="0.25">
      <c r="A40" s="26" t="s">
        <v>37</v>
      </c>
      <c r="B40" s="47">
        <v>0</v>
      </c>
      <c r="C40" s="48">
        <v>0</v>
      </c>
      <c r="D40" s="48">
        <v>0</v>
      </c>
      <c r="E40" s="49" t="s">
        <v>36</v>
      </c>
      <c r="F40" s="50">
        <v>0</v>
      </c>
      <c r="G40" s="51"/>
      <c r="I40" s="1" t="s">
        <v>122</v>
      </c>
    </row>
    <row r="41" spans="1:9" ht="75" x14ac:dyDescent="0.25">
      <c r="A41" s="26" t="s">
        <v>38</v>
      </c>
      <c r="B41" s="28">
        <v>100</v>
      </c>
      <c r="C41" s="8">
        <v>0</v>
      </c>
      <c r="D41" s="8">
        <v>0</v>
      </c>
      <c r="E41" s="14" t="s">
        <v>55</v>
      </c>
      <c r="F41" s="14">
        <v>100</v>
      </c>
      <c r="G41" s="11" t="s">
        <v>54</v>
      </c>
    </row>
    <row r="42" spans="1:9" ht="60" x14ac:dyDescent="0.25">
      <c r="A42" s="29" t="s">
        <v>39</v>
      </c>
      <c r="B42" s="8">
        <v>650</v>
      </c>
      <c r="C42" s="8">
        <v>229</v>
      </c>
      <c r="D42" s="8">
        <v>229</v>
      </c>
      <c r="E42" s="14" t="s">
        <v>73</v>
      </c>
      <c r="F42" s="14">
        <v>350</v>
      </c>
      <c r="G42" s="11" t="s">
        <v>123</v>
      </c>
      <c r="I42" s="36" t="s">
        <v>80</v>
      </c>
    </row>
    <row r="43" spans="1:9" ht="30" x14ac:dyDescent="0.25">
      <c r="A43" s="26" t="s">
        <v>40</v>
      </c>
      <c r="B43" s="8">
        <v>0</v>
      </c>
      <c r="C43" s="17">
        <v>0</v>
      </c>
      <c r="D43" s="6">
        <v>0</v>
      </c>
      <c r="E43" s="19" t="s">
        <v>41</v>
      </c>
      <c r="F43" s="14">
        <v>0</v>
      </c>
      <c r="G43" s="11" t="s">
        <v>56</v>
      </c>
    </row>
    <row r="44" spans="1:9" ht="30" x14ac:dyDescent="0.25">
      <c r="A44" s="26" t="s">
        <v>42</v>
      </c>
      <c r="B44" s="8">
        <v>15000</v>
      </c>
      <c r="C44" s="17">
        <v>11048</v>
      </c>
      <c r="D44" s="25">
        <v>11500</v>
      </c>
      <c r="E44" s="27" t="s">
        <v>80</v>
      </c>
      <c r="F44" s="14">
        <v>500</v>
      </c>
      <c r="G44" s="11" t="s">
        <v>102</v>
      </c>
    </row>
    <row r="45" spans="1:9" x14ac:dyDescent="0.25">
      <c r="A45" s="26" t="s">
        <v>43</v>
      </c>
      <c r="B45" s="8">
        <v>500</v>
      </c>
      <c r="C45" s="17">
        <v>150</v>
      </c>
      <c r="D45" s="25">
        <v>150</v>
      </c>
      <c r="E45" s="46" t="s">
        <v>80</v>
      </c>
      <c r="F45" s="50">
        <v>500</v>
      </c>
      <c r="G45" s="51" t="s">
        <v>80</v>
      </c>
      <c r="I45" s="37" t="s">
        <v>80</v>
      </c>
    </row>
    <row r="46" spans="1:9" ht="60" x14ac:dyDescent="0.25">
      <c r="A46" s="26" t="s">
        <v>57</v>
      </c>
      <c r="B46" s="8">
        <v>1000</v>
      </c>
      <c r="C46" s="17">
        <v>0</v>
      </c>
      <c r="D46" s="25">
        <v>0</v>
      </c>
      <c r="E46" s="27" t="s">
        <v>103</v>
      </c>
      <c r="F46" s="50">
        <v>1000</v>
      </c>
      <c r="G46" s="11" t="s">
        <v>106</v>
      </c>
      <c r="I46" s="39" t="s">
        <v>80</v>
      </c>
    </row>
    <row r="47" spans="1:9" x14ac:dyDescent="0.25">
      <c r="A47" s="9" t="s">
        <v>44</v>
      </c>
      <c r="B47" s="8">
        <v>0</v>
      </c>
      <c r="C47" s="17">
        <v>0</v>
      </c>
      <c r="D47" s="25">
        <f>C47</f>
        <v>0</v>
      </c>
      <c r="E47" s="37"/>
      <c r="F47" s="14">
        <v>0</v>
      </c>
      <c r="G47" s="11"/>
    </row>
    <row r="48" spans="1:9" x14ac:dyDescent="0.25">
      <c r="A48" s="9" t="s">
        <v>104</v>
      </c>
      <c r="B48" s="8"/>
      <c r="C48" s="17">
        <v>50000</v>
      </c>
      <c r="D48" s="25">
        <v>50000</v>
      </c>
      <c r="E48" s="37"/>
      <c r="F48" s="14"/>
      <c r="G48" s="11"/>
    </row>
    <row r="49" spans="1:6" x14ac:dyDescent="0.25">
      <c r="A49" s="9"/>
      <c r="B49" s="16">
        <f>SUM(B20:B47)</f>
        <v>94594</v>
      </c>
      <c r="C49" s="16">
        <f>SUM(C20:C48)</f>
        <v>182606.41999999998</v>
      </c>
      <c r="D49" s="16">
        <f>SUM(D20:D48)</f>
        <v>193103.34999999998</v>
      </c>
      <c r="E49" s="30"/>
      <c r="F49" s="16">
        <f>SUM(F20:F47)</f>
        <v>25366.95</v>
      </c>
    </row>
    <row r="50" spans="1:6" x14ac:dyDescent="0.25">
      <c r="A50" s="9"/>
      <c r="B50" s="8"/>
    </row>
    <row r="51" spans="1:6" x14ac:dyDescent="0.25">
      <c r="A51" s="9"/>
      <c r="B51" s="8"/>
    </row>
    <row r="52" spans="1:6" x14ac:dyDescent="0.25">
      <c r="A52" s="3" t="s">
        <v>45</v>
      </c>
      <c r="B52" s="16">
        <f>B3+B17-B49</f>
        <v>23746</v>
      </c>
      <c r="C52" s="16">
        <f>C17-C49</f>
        <v>24826.580000000016</v>
      </c>
      <c r="D52" s="16">
        <f>D17-D49</f>
        <v>18305.650000000023</v>
      </c>
      <c r="E52" s="30"/>
      <c r="F52" s="16">
        <f>F3+F17-F49</f>
        <v>17604.05</v>
      </c>
    </row>
    <row r="53" spans="1:6" x14ac:dyDescent="0.25">
      <c r="B53" s="31"/>
    </row>
    <row r="54" spans="1:6" x14ac:dyDescent="0.25">
      <c r="A54" s="39"/>
      <c r="B54" s="31"/>
    </row>
    <row r="55" spans="1:6" ht="18.75" x14ac:dyDescent="0.3">
      <c r="A55" s="41"/>
      <c r="B55" s="10"/>
      <c r="C55" s="10"/>
      <c r="D55" s="10"/>
      <c r="E55" s="10"/>
      <c r="F55" s="10"/>
    </row>
    <row r="56" spans="1:6" x14ac:dyDescent="0.25">
      <c r="A56" s="32" t="s">
        <v>80</v>
      </c>
      <c r="B56" s="8"/>
      <c r="C56" s="8"/>
      <c r="D56" s="8"/>
      <c r="E56" s="8"/>
      <c r="F56" s="8"/>
    </row>
    <row r="57" spans="1:6" x14ac:dyDescent="0.25">
      <c r="A57" s="33"/>
      <c r="B57" s="8"/>
    </row>
    <row r="58" spans="1:6" x14ac:dyDescent="0.25">
      <c r="B58" s="8"/>
    </row>
    <row r="59" spans="1:6" x14ac:dyDescent="0.25">
      <c r="A59" s="34"/>
      <c r="B59" s="8"/>
    </row>
    <row r="60" spans="1:6" x14ac:dyDescent="0.25">
      <c r="B60" s="8"/>
    </row>
    <row r="61" spans="1:6" x14ac:dyDescent="0.25">
      <c r="B61" s="8"/>
    </row>
    <row r="62" spans="1:6" x14ac:dyDescent="0.25">
      <c r="B62" s="8"/>
    </row>
    <row r="63" spans="1:6" x14ac:dyDescent="0.25">
      <c r="B63" s="8"/>
    </row>
    <row r="64" spans="1:6" x14ac:dyDescent="0.25">
      <c r="B64" s="8"/>
    </row>
    <row r="65" spans="2:2" x14ac:dyDescent="0.25">
      <c r="B65" s="8"/>
    </row>
    <row r="66" spans="2:2" x14ac:dyDescent="0.25">
      <c r="B66" s="8"/>
    </row>
    <row r="67" spans="2:2" x14ac:dyDescent="0.25">
      <c r="B67" s="8"/>
    </row>
    <row r="68" spans="2:2" x14ac:dyDescent="0.25">
      <c r="B68" s="8"/>
    </row>
    <row r="69" spans="2:2" x14ac:dyDescent="0.25">
      <c r="B69" s="8"/>
    </row>
    <row r="70" spans="2:2" x14ac:dyDescent="0.25">
      <c r="B70" s="8"/>
    </row>
    <row r="71" spans="2:2" x14ac:dyDescent="0.25">
      <c r="B71" s="8"/>
    </row>
    <row r="72" spans="2:2" x14ac:dyDescent="0.25">
      <c r="B72" s="8"/>
    </row>
    <row r="73" spans="2:2" x14ac:dyDescent="0.25">
      <c r="B73" s="8"/>
    </row>
    <row r="74" spans="2:2" x14ac:dyDescent="0.25">
      <c r="B74" s="8"/>
    </row>
    <row r="75" spans="2:2" x14ac:dyDescent="0.25">
      <c r="B75" s="8"/>
    </row>
    <row r="76" spans="2:2" x14ac:dyDescent="0.25">
      <c r="B76" s="8"/>
    </row>
    <row r="77" spans="2:2" x14ac:dyDescent="0.25">
      <c r="B77" s="8"/>
    </row>
    <row r="78" spans="2:2" x14ac:dyDescent="0.25">
      <c r="B78" s="8"/>
    </row>
    <row r="79" spans="2:2" x14ac:dyDescent="0.25">
      <c r="B79" s="8"/>
    </row>
    <row r="80" spans="2:2" x14ac:dyDescent="0.25">
      <c r="B80" s="8"/>
    </row>
    <row r="81" spans="2:2" x14ac:dyDescent="0.25">
      <c r="B81" s="8"/>
    </row>
    <row r="82" spans="2:2" x14ac:dyDescent="0.25">
      <c r="B82" s="8"/>
    </row>
    <row r="83" spans="2:2" x14ac:dyDescent="0.25">
      <c r="B83" s="8"/>
    </row>
    <row r="84" spans="2:2" x14ac:dyDescent="0.25">
      <c r="B84" s="8"/>
    </row>
    <row r="85" spans="2:2" x14ac:dyDescent="0.25">
      <c r="B85" s="8"/>
    </row>
    <row r="86" spans="2:2" x14ac:dyDescent="0.25">
      <c r="B86" s="8"/>
    </row>
    <row r="87" spans="2:2" x14ac:dyDescent="0.25">
      <c r="B87" s="8"/>
    </row>
    <row r="88" spans="2:2" x14ac:dyDescent="0.25">
      <c r="B88" s="8"/>
    </row>
    <row r="89" spans="2:2" x14ac:dyDescent="0.25">
      <c r="B89" s="8"/>
    </row>
    <row r="90" spans="2:2" x14ac:dyDescent="0.25">
      <c r="B90" s="8"/>
    </row>
    <row r="91" spans="2:2" x14ac:dyDescent="0.25">
      <c r="B91" s="8"/>
    </row>
    <row r="92" spans="2:2" x14ac:dyDescent="0.25">
      <c r="B92" s="8"/>
    </row>
    <row r="93" spans="2:2" x14ac:dyDescent="0.25">
      <c r="B93" s="8"/>
    </row>
    <row r="94" spans="2:2" x14ac:dyDescent="0.25">
      <c r="B94" s="8"/>
    </row>
    <row r="95" spans="2:2" x14ac:dyDescent="0.25">
      <c r="B95" s="8"/>
    </row>
    <row r="96" spans="2:2" x14ac:dyDescent="0.25">
      <c r="B96" s="8"/>
    </row>
    <row r="97" spans="2:2" x14ac:dyDescent="0.25">
      <c r="B97" s="8"/>
    </row>
    <row r="98" spans="2:2" x14ac:dyDescent="0.25">
      <c r="B98" s="8"/>
    </row>
    <row r="99" spans="2:2" x14ac:dyDescent="0.25">
      <c r="B99" s="8"/>
    </row>
    <row r="100" spans="2:2" x14ac:dyDescent="0.25">
      <c r="B100" s="8"/>
    </row>
    <row r="101" spans="2:2" x14ac:dyDescent="0.25">
      <c r="B101" s="8"/>
    </row>
    <row r="102" spans="2:2" x14ac:dyDescent="0.25">
      <c r="B102" s="8"/>
    </row>
    <row r="103" spans="2:2" x14ac:dyDescent="0.25">
      <c r="B103" s="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johnddrysdale@yahoo.co.uk</cp:lastModifiedBy>
  <dcterms:created xsi:type="dcterms:W3CDTF">2018-11-29T13:30:37Z</dcterms:created>
  <dcterms:modified xsi:type="dcterms:W3CDTF">2021-04-13T15:17:42Z</dcterms:modified>
</cp:coreProperties>
</file>